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<sst xmlns="http://schemas.openxmlformats.org/spreadsheetml/2006/main" count="91" uniqueCount="74">
  <si>
    <t xml:space="preserve">📒 Fast budget</t>
  </si>
  <si>
    <t xml:space="preserve">Salon &amp; Beauty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</si>
  <si>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</si>
  <si>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</si>
  <si>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</si>
  <si>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</si>
  <si>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</si>
  <si>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</si>
  <si>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</si>
  <si>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</si>
  <si>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</si>
  <si>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</si>
  <si>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</si>
  <si>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</si>
  <si>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</si>
  <si>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</si>
  <si>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</si>
  <si>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</si>
  <si>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</si>
  <si>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</si>
  <si>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</si>
  <si>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</si>
  <si>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</si>
  <si>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</si>
  <si>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</si>
  <si>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</si>
  <si>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</si>
  <si>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Salon services</t>
  </si>
  <si>
    <t xml:space="preserve">Product sales</t>
  </si>
  <si>
    <t xml:space="preserve">Training fees</t>
  </si>
  <si>
    <t xml:space="preserve">Total money in</t>
  </si>
  <si>
    <t xml:space="preserve">🛒</t>
  </si>
  <si>
    <t xml:space="preserve">MONEY GOING OUT</t>
  </si>
  <si>
    <t xml:space="preserve">🧴</t>
  </si>
  <si>
    <t xml:space="preserve">Hair and beauty supplies</t>
  </si>
  <si>
    <t xml:space="preserve">📦</t>
  </si>
  <si>
    <t xml:space="preserve">Retail product stock</t>
  </si>
  <si>
    <t xml:space="preserve">Stylist commissions</t>
  </si>
  <si>
    <t xml:space="preserve">🏠</t>
  </si>
  <si>
    <t xml:space="preserve">Shop rent</t>
  </si>
  <si>
    <t xml:space="preserve">👥</t>
  </si>
  <si>
    <t xml:space="preserve">Staff wages</t>
  </si>
  <si>
    <t xml:space="preserve">💡</t>
  </si>
  <si>
    <t xml:space="preserve">Electricity</t>
  </si>
  <si>
    <t xml:space="preserve">⛽</t>
  </si>
  <si>
    <t xml:space="preserve">Diesel and generator</t>
  </si>
  <si>
    <t xml:space="preserve">💧</t>
  </si>
  <si>
    <t xml:space="preserve">Water</t>
  </si>
  <si>
    <t xml:space="preserve">🔧</t>
  </si>
  <si>
    <t xml:space="preserve">Equipment maintenance</t>
  </si>
  <si>
    <t xml:space="preserve">📣</t>
  </si>
  <si>
    <t xml:space="preserve">Marketing and social media</t>
  </si>
  <si>
    <t xml:space="preserve">🏦</t>
  </si>
  <si>
    <t xml:space="preserve">Bank and POS charges</t>
  </si>
  <si>
    <t xml:space="preserve">🧾</t>
  </si>
  <si>
    <t xml:space="preserve">Taxes, levies and permits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</si>
  <si>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</si>
  <si>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</si>
  <si>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</si>
  <si>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</si>
  <si>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</si>
  <si>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</si>
  <si>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</si>
  <si>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</si>
  <si>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</si>
  <si>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</si>
  <si>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</si>
  <si>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</si>
  <si>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salon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</si>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</sst>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850000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26</v>
      </c>
      <c r="C11" s="19" t="s">
        <v>28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26</v>
      </c>
      <c r="C12" s="19" t="s">
        <v>29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30</v>
      </c>
      <c r="D13" s="24" t="n">
        <f aca="false">SUM(D10:D12)</f>
        <v>850000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31</v>
      </c>
      <c r="C15" s="16" t="s">
        <v>32</v>
      </c>
      <c r="D15" s="17"/>
      <c r="E15" s="17"/>
      <c r="F15" s="17"/>
    </row>
    <row r="16" customFormat="false" ht="27.75" hidden="false" customHeight="true" outlineLevel="0" collapsed="false">
      <c r="B16" s="18" t="s">
        <v>33</v>
      </c>
      <c r="C16" s="19" t="s">
        <v>34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35</v>
      </c>
      <c r="C17" s="19" t="s">
        <v>36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26</v>
      </c>
      <c r="C18" s="19" t="s">
        <v>37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38</v>
      </c>
      <c r="C19" s="19" t="s">
        <v>39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40</v>
      </c>
      <c r="C20" s="19" t="s">
        <v>41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42</v>
      </c>
      <c r="C21" s="19" t="s">
        <v>43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44</v>
      </c>
      <c r="C22" s="19" t="s">
        <v>45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46</v>
      </c>
      <c r="C23" s="19" t="s">
        <v>47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48</v>
      </c>
      <c r="C24" s="19" t="s">
        <v>49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50</v>
      </c>
      <c r="C25" s="19" t="s">
        <v>51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52</v>
      </c>
      <c r="C26" s="19" t="s">
        <v>53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54</v>
      </c>
      <c r="C27" s="19" t="s">
        <v>55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54</v>
      </c>
      <c r="C28" s="19" t="s">
        <v>56</v>
      </c>
      <c r="D28" s="20"/>
      <c r="E28" s="20"/>
      <c r="F28" s="21" t="str">
        <f aca="false">IF(E28="","",D28-E28)</f>
        <v/>
      </c>
    </row>
    <row r="29" customFormat="false" ht="30" hidden="false" customHeight="true" outlineLevel="0" collapsed="false">
      <c r="B29" s="22"/>
      <c r="C29" s="23" t="s">
        <v>57</v>
      </c>
      <c r="D29" s="24" t="n">
        <f aca="false">SUM(D16:D28)</f>
        <v>0</v>
      </c>
      <c r="E29" s="24" t="str">
        <f aca="false">IF(COUNT(E16:E28)=0,"",SUM(E16:E28))</f>
        <v/>
      </c>
      <c r="F29" s="24" t="str">
        <f aca="false">IF(COUNT(E16:E28)=0,"",D29-E29)</f>
        <v/>
      </c>
    </row>
    <row r="31" customFormat="false" ht="39.75" hidden="false" customHeight="true" outlineLevel="0" collapsed="false">
      <c r="B31" s="25" t="s">
        <v>58</v>
      </c>
      <c r="C31" s="26" t="s">
        <v>59</v>
      </c>
      <c r="D31" s="27" t="n">
        <f aca="false">D13-D29</f>
        <v>850000</v>
      </c>
      <c r="E31" s="27" t="str">
        <f aca="false">IF((COUNT(E10:E12)+COUNT(E16:E28))=0,"",N(E13)-N(E29))</f>
        <v/>
      </c>
      <c r="F31" s="28"/>
    </row>
    <row r="33" customFormat="false" ht="43.5" hidden="false" customHeight="true" outlineLevel="0" collapsed="false">
      <c r="C33" s="29" t="str">
        <f aca="false">IF((COUNT(E10:E12)+COUNT(E16:E28))=0,IF(D31&lt;0,"⚠️ Your plan spends more than it brings in","👍 Your plan leaves money for you"),IF(E31&gt;=0,"😊 Well done! You made money this month","😟 You spent more than you made this month"))</f>
        <v>👍 Your plan leaves money for you</v>
      </c>
      <c r="D33" s="29"/>
      <c r="E33" s="29"/>
      <c r="F33" s="29"/>
    </row>
  </sheetData>
  <mergeCells count="1">
    <mergeCell ref="C33:F33"/>
  </mergeCells>
  <conditionalFormatting sqref="C33">
    <cfRule type="expression" priority="2" aboveAverage="0" equalAverage="0" bottom="0" percent="0" rank="0" text="" dxfId="0">
      <formula>OR(AND((COUNT($E$10:$E$12)+COUNT($E$16:$E$28))=0,$D$31&lt;0),AND((COUNT($E$10:$E$12)+COUNT($E$16:$E$28))&gt;0,$E$31&lt;0))</formula>
    </cfRule>
    <cfRule type="expression" priority="3" aboveAverage="0" equalAverage="0" bottom="0" percent="0" rank="0" text="" dxfId="1">
      <formula>NOT(OR(AND((COUNT($E$10:$E$12)+COUNT($E$16:$E$28))=0,$D$31&lt;0),AND((COUNT($E$10:$E$12)+COUNT($E$16:$E$28))&gt;0,$E$31&lt;0)))</formula>
    </cfRule>
  </conditionalFormatting>
  <conditionalFormatting sqref="F10:F28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60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61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62</v>
      </c>
    </row>
    <row r="5" customFormat="false" ht="16.15" hidden="false" customHeight="false" outlineLevel="0" collapsed="false">
      <c r="B5" s="17"/>
      <c r="C5" s="33" t="s">
        <v>63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Salon services</v>
      </c>
      <c r="D6" s="36" t="n">
        <f aca="false">'My Month'!$D10</f>
        <v>850000</v>
      </c>
      <c r="E6" s="36" t="n">
        <f aca="false">IF('My Month'!$D$6="Yes",'My Month'!$D10,0)</f>
        <v>850000</v>
      </c>
      <c r="F6" s="36" t="n">
        <f aca="false">IF('My Month'!$D$6="Yes",'My Month'!$D10,0)</f>
        <v>850000</v>
      </c>
      <c r="G6" s="36" t="n">
        <f aca="false">IF('My Month'!$D$6="Yes",'My Month'!$D10,0)</f>
        <v>850000</v>
      </c>
      <c r="H6" s="36" t="n">
        <f aca="false">IF('My Month'!$D$6="Yes",'My Month'!$D10,0)</f>
        <v>850000</v>
      </c>
      <c r="I6" s="36" t="n">
        <f aca="false">IF('My Month'!$D$6="Yes",'My Month'!$D10,0)</f>
        <v>850000</v>
      </c>
      <c r="J6" s="36" t="n">
        <f aca="false">IF('My Month'!$D$6="Yes",'My Month'!$D10,0)</f>
        <v>850000</v>
      </c>
      <c r="K6" s="36" t="n">
        <f aca="false">IF('My Month'!$D$6="Yes",'My Month'!$D10,0)</f>
        <v>850000</v>
      </c>
      <c r="L6" s="36" t="n">
        <f aca="false">IF('My Month'!$D$6="Yes",'My Month'!$D10,0)</f>
        <v>850000</v>
      </c>
      <c r="M6" s="36" t="n">
        <f aca="false">IF('My Month'!$D$6="Yes",'My Month'!$D10,0)</f>
        <v>850000</v>
      </c>
      <c r="N6" s="36" t="n">
        <f aca="false">IF('My Month'!$D$6="Yes",'My Month'!$D10,0)</f>
        <v>850000</v>
      </c>
      <c r="O6" s="36" t="n">
        <f aca="false">IF('My Month'!$D$6="Yes",'My Month'!$D10,0)</f>
        <v>850000</v>
      </c>
      <c r="P6" s="37" t="n">
        <f aca="false">SUM(D6:O6)</f>
        <v>10200000</v>
      </c>
    </row>
    <row r="7" customFormat="false" ht="16.15" hidden="false" customHeight="false" outlineLevel="0" collapsed="false">
      <c r="B7" s="34" t="str">
        <f aca="false">'My Month'!B11</f>
        <v>💵</v>
      </c>
      <c r="C7" s="35" t="str">
        <f aca="false">'My Month'!C11</f>
        <v>Product sales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Training fees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64</v>
      </c>
      <c r="D9" s="39" t="n">
        <f aca="false">SUM(D6:D8)</f>
        <v>850000</v>
      </c>
      <c r="E9" s="39" t="n">
        <f aca="false">SUM(E6:E8)</f>
        <v>850000</v>
      </c>
      <c r="F9" s="39" t="n">
        <f aca="false">SUM(F6:F8)</f>
        <v>850000</v>
      </c>
      <c r="G9" s="39" t="n">
        <f aca="false">SUM(G6:G8)</f>
        <v>850000</v>
      </c>
      <c r="H9" s="39" t="n">
        <f aca="false">SUM(H6:H8)</f>
        <v>850000</v>
      </c>
      <c r="I9" s="39" t="n">
        <f aca="false">SUM(I6:I8)</f>
        <v>850000</v>
      </c>
      <c r="J9" s="39" t="n">
        <f aca="false">SUM(J6:J8)</f>
        <v>850000</v>
      </c>
      <c r="K9" s="39" t="n">
        <f aca="false">SUM(K6:K8)</f>
        <v>850000</v>
      </c>
      <c r="L9" s="39" t="n">
        <f aca="false">SUM(L6:L8)</f>
        <v>850000</v>
      </c>
      <c r="M9" s="39" t="n">
        <f aca="false">SUM(M6:M8)</f>
        <v>850000</v>
      </c>
      <c r="N9" s="39" t="n">
        <f aca="false">SUM(N6:N8)</f>
        <v>850000</v>
      </c>
      <c r="O9" s="39" t="n">
        <f aca="false">SUM(O6:O8)</f>
        <v>850000</v>
      </c>
      <c r="P9" s="39" t="n">
        <f aca="false">SUM(P6:P8)</f>
        <v>10200000</v>
      </c>
    </row>
    <row r="10" customFormat="false" ht="16.15" hidden="false" customHeight="false" outlineLevel="0" collapsed="false">
      <c r="B10" s="17"/>
      <c r="C10" s="33" t="s">
        <v>65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🧴</v>
      </c>
      <c r="C11" s="35" t="str">
        <f aca="false">'My Month'!C16</f>
        <v>Hair and beauty supplies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📦</v>
      </c>
      <c r="C12" s="35" t="str">
        <f aca="false">'My Month'!C17</f>
        <v>Retail product stock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💵</v>
      </c>
      <c r="C13" s="35" t="str">
        <f aca="false">'My Month'!C18</f>
        <v>Stylist commissions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🏠</v>
      </c>
      <c r="C14" s="35" t="str">
        <f aca="false">'My Month'!C19</f>
        <v>Shop rent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👥</v>
      </c>
      <c r="C15" s="35" t="str">
        <f aca="false">'My Month'!C20</f>
        <v>Staff wages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💡</v>
      </c>
      <c r="C16" s="35" t="str">
        <f aca="false">'My Month'!C21</f>
        <v>Electricity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⛽</v>
      </c>
      <c r="C17" s="35" t="str">
        <f aca="false">'My Month'!C22</f>
        <v>Diesel and generator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💧</v>
      </c>
      <c r="C18" s="35" t="str">
        <f aca="false">'My Month'!C23</f>
        <v>Water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🔧</v>
      </c>
      <c r="C19" s="35" t="str">
        <f aca="false">'My Month'!C24</f>
        <v>Equipment maintenance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📣</v>
      </c>
      <c r="C20" s="35" t="str">
        <f aca="false">'My Month'!C25</f>
        <v>Marketing and social media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🏦</v>
      </c>
      <c r="C21" s="35" t="str">
        <f aca="false">'My Month'!C26</f>
        <v>Bank and POS charges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🧾</v>
      </c>
      <c r="C22" s="35" t="str">
        <f aca="false">'My Month'!C27</f>
        <v>Taxes, levies and permits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🧾</v>
      </c>
      <c r="C23" s="35" t="str">
        <f aca="false">'My Month'!C28</f>
        <v>Other costs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5" hidden="false" customHeight="false" outlineLevel="0" collapsed="false">
      <c r="B24" s="22"/>
      <c r="C24" s="38" t="s">
        <v>64</v>
      </c>
      <c r="D24" s="39" t="n">
        <f aca="false">SUM(D11:D23)</f>
        <v>0</v>
      </c>
      <c r="E24" s="39" t="n">
        <f aca="false">SUM(E11:E23)</f>
        <v>0</v>
      </c>
      <c r="F24" s="39" t="n">
        <f aca="false">SUM(F11:F23)</f>
        <v>0</v>
      </c>
      <c r="G24" s="39" t="n">
        <f aca="false">SUM(G11:G23)</f>
        <v>0</v>
      </c>
      <c r="H24" s="39" t="n">
        <f aca="false">SUM(H11:H23)</f>
        <v>0</v>
      </c>
      <c r="I24" s="39" t="n">
        <f aca="false">SUM(I11:I23)</f>
        <v>0</v>
      </c>
      <c r="J24" s="39" t="n">
        <f aca="false">SUM(J11:J23)</f>
        <v>0</v>
      </c>
      <c r="K24" s="39" t="n">
        <f aca="false">SUM(K11:K23)</f>
        <v>0</v>
      </c>
      <c r="L24" s="39" t="n">
        <f aca="false">SUM(L11:L23)</f>
        <v>0</v>
      </c>
      <c r="M24" s="39" t="n">
        <f aca="false">SUM(M11:M23)</f>
        <v>0</v>
      </c>
      <c r="N24" s="39" t="n">
        <f aca="false">SUM(N11:N23)</f>
        <v>0</v>
      </c>
      <c r="O24" s="39" t="n">
        <f aca="false">SUM(O11:O23)</f>
        <v>0</v>
      </c>
      <c r="P24" s="39" t="n">
        <f aca="false">SUM(P11:P23)</f>
        <v>0</v>
      </c>
    </row>
    <row r="25" customFormat="false" ht="30" hidden="false" customHeight="true" outlineLevel="0" collapsed="false">
      <c r="B25" s="18" t="s">
        <v>58</v>
      </c>
      <c r="C25" s="9" t="s">
        <v>59</v>
      </c>
      <c r="D25" s="40" t="n">
        <f aca="false">D9-D24</f>
        <v>850000</v>
      </c>
      <c r="E25" s="40" t="n">
        <f aca="false">E9-E24</f>
        <v>850000</v>
      </c>
      <c r="F25" s="40" t="n">
        <f aca="false">F9-F24</f>
        <v>850000</v>
      </c>
      <c r="G25" s="40" t="n">
        <f aca="false">G9-G24</f>
        <v>850000</v>
      </c>
      <c r="H25" s="40" t="n">
        <f aca="false">H9-H24</f>
        <v>850000</v>
      </c>
      <c r="I25" s="40" t="n">
        <f aca="false">I9-I24</f>
        <v>850000</v>
      </c>
      <c r="J25" s="40" t="n">
        <f aca="false">J9-J24</f>
        <v>850000</v>
      </c>
      <c r="K25" s="40" t="n">
        <f aca="false">K9-K24</f>
        <v>850000</v>
      </c>
      <c r="L25" s="40" t="n">
        <f aca="false">L9-L24</f>
        <v>850000</v>
      </c>
      <c r="M25" s="40" t="n">
        <f aca="false">M9-M24</f>
        <v>850000</v>
      </c>
      <c r="N25" s="40" t="n">
        <f aca="false">N9-N24</f>
        <v>850000</v>
      </c>
      <c r="O25" s="40" t="n">
        <f aca="false">O9-O24</f>
        <v>850000</v>
      </c>
      <c r="P25" s="40" t="n">
        <f aca="false">P9-P24</f>
        <v>10200000</v>
      </c>
    </row>
    <row r="28" customFormat="false" ht="27.75" hidden="false" customHeight="true" outlineLevel="0" collapsed="false">
      <c r="B28" s="30"/>
      <c r="C28" s="30" t="s">
        <v>66</v>
      </c>
      <c r="D28" s="31" t="n">
        <f aca="false">EDATE('My Month'!$D$5,0)</f>
        <v>46388</v>
      </c>
      <c r="E28" s="31" t="n">
        <f aca="false">EDATE('My Month'!$D$5,1)</f>
        <v>46419</v>
      </c>
      <c r="F28" s="31" t="n">
        <f aca="false">EDATE('My Month'!$D$5,2)</f>
        <v>46447</v>
      </c>
      <c r="G28" s="31" t="n">
        <f aca="false">EDATE('My Month'!$D$5,3)</f>
        <v>46478</v>
      </c>
      <c r="H28" s="31" t="n">
        <f aca="false">EDATE('My Month'!$D$5,4)</f>
        <v>46508</v>
      </c>
      <c r="I28" s="31" t="n">
        <f aca="false">EDATE('My Month'!$D$5,5)</f>
        <v>46539</v>
      </c>
      <c r="J28" s="31" t="n">
        <f aca="false">EDATE('My Month'!$D$5,6)</f>
        <v>46569</v>
      </c>
      <c r="K28" s="31" t="n">
        <f aca="false">EDATE('My Month'!$D$5,7)</f>
        <v>46600</v>
      </c>
      <c r="L28" s="31" t="n">
        <f aca="false">EDATE('My Month'!$D$5,8)</f>
        <v>46631</v>
      </c>
      <c r="M28" s="31" t="n">
        <f aca="false">EDATE('My Month'!$D$5,9)</f>
        <v>46661</v>
      </c>
      <c r="N28" s="31" t="n">
        <f aca="false">EDATE('My Month'!$D$5,10)</f>
        <v>46692</v>
      </c>
      <c r="O28" s="31" t="n">
        <f aca="false">EDATE('My Month'!$D$5,11)</f>
        <v>46722</v>
      </c>
      <c r="P28" s="32" t="s">
        <v>62</v>
      </c>
    </row>
    <row r="29" customFormat="false" ht="16.15" hidden="false" customHeight="false" outlineLevel="0" collapsed="false">
      <c r="B29" s="17"/>
      <c r="C29" s="33" t="s">
        <v>63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customFormat="false" ht="16.15" hidden="false" customHeight="false" outlineLevel="0" collapsed="false">
      <c r="B30" s="34" t="str">
        <f aca="false">'My Month'!B10</f>
        <v>💵</v>
      </c>
      <c r="C30" s="35" t="str">
        <f aca="false">'My Month'!C10</f>
        <v>Salon services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7" t="n">
        <f aca="false">SUM(D30:O30)</f>
        <v>0</v>
      </c>
    </row>
    <row r="31" customFormat="false" ht="16.15" hidden="false" customHeight="false" outlineLevel="0" collapsed="false">
      <c r="B31" s="34" t="str">
        <f aca="false">'My Month'!B11</f>
        <v>💵</v>
      </c>
      <c r="C31" s="35" t="str">
        <f aca="false">'My Month'!C11</f>
        <v>Product sales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Month'!B12</f>
        <v>💵</v>
      </c>
      <c r="C32" s="35" t="str">
        <f aca="false">'My Month'!C12</f>
        <v>Training fees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5" hidden="false" customHeight="false" outlineLevel="0" collapsed="false">
      <c r="B33" s="22"/>
      <c r="C33" s="38" t="s">
        <v>64</v>
      </c>
      <c r="D33" s="39" t="n">
        <f aca="false">SUM(D30:D32)</f>
        <v>0</v>
      </c>
      <c r="E33" s="39" t="n">
        <f aca="false">SUM(E30:E32)</f>
        <v>0</v>
      </c>
      <c r="F33" s="39" t="n">
        <f aca="false">SUM(F30:F32)</f>
        <v>0</v>
      </c>
      <c r="G33" s="39" t="n">
        <f aca="false">SUM(G30:G32)</f>
        <v>0</v>
      </c>
      <c r="H33" s="39" t="n">
        <f aca="false">SUM(H30:H32)</f>
        <v>0</v>
      </c>
      <c r="I33" s="39" t="n">
        <f aca="false">SUM(I30:I32)</f>
        <v>0</v>
      </c>
      <c r="J33" s="39" t="n">
        <f aca="false">SUM(J30:J32)</f>
        <v>0</v>
      </c>
      <c r="K33" s="39" t="n">
        <f aca="false">SUM(K30:K32)</f>
        <v>0</v>
      </c>
      <c r="L33" s="39" t="n">
        <f aca="false">SUM(L30:L32)</f>
        <v>0</v>
      </c>
      <c r="M33" s="39" t="n">
        <f aca="false">SUM(M30:M32)</f>
        <v>0</v>
      </c>
      <c r="N33" s="39" t="n">
        <f aca="false">SUM(N30:N32)</f>
        <v>0</v>
      </c>
      <c r="O33" s="39" t="n">
        <f aca="false">SUM(O30:O32)</f>
        <v>0</v>
      </c>
      <c r="P33" s="39" t="n">
        <f aca="false">SUM(P30:P32)</f>
        <v>0</v>
      </c>
    </row>
    <row r="34" customFormat="false" ht="16.15" hidden="false" customHeight="false" outlineLevel="0" collapsed="false">
      <c r="B34" s="17"/>
      <c r="C34" s="33" t="s">
        <v>65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customFormat="false" ht="16.15" hidden="false" customHeight="false" outlineLevel="0" collapsed="false">
      <c r="B35" s="34" t="str">
        <f aca="false">'My Month'!B16</f>
        <v>🧴</v>
      </c>
      <c r="C35" s="35" t="str">
        <f aca="false">'My Month'!C16</f>
        <v>Hair and beauty supplies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 t="n">
        <f aca="false">SUM(D35:O35)</f>
        <v>0</v>
      </c>
    </row>
    <row r="36" customFormat="false" ht="16.15" hidden="false" customHeight="false" outlineLevel="0" collapsed="false">
      <c r="B36" s="34" t="str">
        <f aca="false">'My Month'!B17</f>
        <v>📦</v>
      </c>
      <c r="C36" s="35" t="str">
        <f aca="false">'My Month'!C17</f>
        <v>Retail product stock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Month'!B18</f>
        <v>💵</v>
      </c>
      <c r="C37" s="35" t="str">
        <f aca="false">'My Month'!C18</f>
        <v>Stylist commissions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Month'!B19</f>
        <v>🏠</v>
      </c>
      <c r="C38" s="35" t="str">
        <f aca="false">'My Month'!C19</f>
        <v>Shop rent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Month'!B20</f>
        <v>👥</v>
      </c>
      <c r="C39" s="35" t="str">
        <f aca="false">'My Month'!C20</f>
        <v>Staff wages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Month'!B21</f>
        <v>💡</v>
      </c>
      <c r="C40" s="35" t="str">
        <f aca="false">'My Month'!C21</f>
        <v>Electricity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Month'!B22</f>
        <v>⛽</v>
      </c>
      <c r="C41" s="35" t="str">
        <f aca="false">'My Month'!C22</f>
        <v>Diesel and generator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Month'!B23</f>
        <v>💧</v>
      </c>
      <c r="C42" s="35" t="str">
        <f aca="false">'My Month'!C23</f>
        <v>Water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Month'!B24</f>
        <v>🔧</v>
      </c>
      <c r="C43" s="35" t="str">
        <f aca="false">'My Month'!C24</f>
        <v>Equipment maintenance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Month'!B25</f>
        <v>📣</v>
      </c>
      <c r="C44" s="35" t="str">
        <f aca="false">'My Month'!C25</f>
        <v>Marketing and social media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Month'!B26</f>
        <v>🏦</v>
      </c>
      <c r="C45" s="35" t="str">
        <f aca="false">'My Month'!C26</f>
        <v>Bank and POS charges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Month'!B27</f>
        <v>🧾</v>
      </c>
      <c r="C46" s="35" t="str">
        <f aca="false">'My Month'!C27</f>
        <v>Taxes, levies and permits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Month'!B28</f>
        <v>🧾</v>
      </c>
      <c r="C47" s="35" t="str">
        <f aca="false">'My Month'!C28</f>
        <v>Other costs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5" hidden="false" customHeight="false" outlineLevel="0" collapsed="false">
      <c r="B48" s="22"/>
      <c r="C48" s="38" t="s">
        <v>64</v>
      </c>
      <c r="D48" s="39" t="n">
        <f aca="false">SUM(D35:D47)</f>
        <v>0</v>
      </c>
      <c r="E48" s="39" t="n">
        <f aca="false">SUM(E35:E47)</f>
        <v>0</v>
      </c>
      <c r="F48" s="39" t="n">
        <f aca="false">SUM(F35:F47)</f>
        <v>0</v>
      </c>
      <c r="G48" s="39" t="n">
        <f aca="false">SUM(G35:G47)</f>
        <v>0</v>
      </c>
      <c r="H48" s="39" t="n">
        <f aca="false">SUM(H35:H47)</f>
        <v>0</v>
      </c>
      <c r="I48" s="39" t="n">
        <f aca="false">SUM(I35:I47)</f>
        <v>0</v>
      </c>
      <c r="J48" s="39" t="n">
        <f aca="false">SUM(J35:J47)</f>
        <v>0</v>
      </c>
      <c r="K48" s="39" t="n">
        <f aca="false">SUM(K35:K47)</f>
        <v>0</v>
      </c>
      <c r="L48" s="39" t="n">
        <f aca="false">SUM(L35:L47)</f>
        <v>0</v>
      </c>
      <c r="M48" s="39" t="n">
        <f aca="false">SUM(M35:M47)</f>
        <v>0</v>
      </c>
      <c r="N48" s="39" t="n">
        <f aca="false">SUM(N35:N47)</f>
        <v>0</v>
      </c>
      <c r="O48" s="39" t="n">
        <f aca="false">SUM(O35:O47)</f>
        <v>0</v>
      </c>
      <c r="P48" s="39" t="n">
        <f aca="false">SUM(P35:P47)</f>
        <v>0</v>
      </c>
    </row>
    <row r="49" customFormat="false" ht="30" hidden="false" customHeight="true" outlineLevel="0" collapsed="false">
      <c r="B49" s="18" t="s">
        <v>58</v>
      </c>
      <c r="C49" s="9" t="s">
        <v>59</v>
      </c>
      <c r="D49" s="40" t="n">
        <f aca="false">D33-D48</f>
        <v>0</v>
      </c>
      <c r="E49" s="40" t="n">
        <f aca="false">E33-E48</f>
        <v>0</v>
      </c>
      <c r="F49" s="40" t="n">
        <f aca="false">F33-F48</f>
        <v>0</v>
      </c>
      <c r="G49" s="40" t="n">
        <f aca="false">G33-G48</f>
        <v>0</v>
      </c>
      <c r="H49" s="40" t="n">
        <f aca="false">H33-H48</f>
        <v>0</v>
      </c>
      <c r="I49" s="40" t="n">
        <f aca="false">I33-I48</f>
        <v>0</v>
      </c>
      <c r="J49" s="40" t="n">
        <f aca="false">J33-J48</f>
        <v>0</v>
      </c>
      <c r="K49" s="40" t="n">
        <f aca="false">K33-K48</f>
        <v>0</v>
      </c>
      <c r="L49" s="40" t="n">
        <f aca="false">L33-L48</f>
        <v>0</v>
      </c>
      <c r="M49" s="40" t="n">
        <f aca="false">M33-M48</f>
        <v>0</v>
      </c>
      <c r="N49" s="40" t="n">
        <f aca="false">N33-N48</f>
        <v>0</v>
      </c>
      <c r="O49" s="40" t="n">
        <f aca="false">O33-O48</f>
        <v>0</v>
      </c>
      <c r="P49" s="40" t="n">
        <f aca="false">P33-P48</f>
        <v>0</v>
      </c>
    </row>
  </sheetData>
  <conditionalFormatting sqref="D25:P25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49:P49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67</v>
      </c>
      <c r="B1" s="0" t="s">
        <v>68</v>
      </c>
    </row>
    <row r="2" customFormat="false" ht="15" hidden="false" customHeight="false" outlineLevel="0" collapsed="false">
      <c r="A2" s="0" t="s">
        <v>69</v>
      </c>
      <c r="B2" s="0" t="s">
        <v>1</v>
      </c>
    </row>
    <row r="3" customFormat="false" ht="15" hidden="false" customHeight="false" outlineLevel="0" collapsed="false">
      <c r="A3" s="0" t="s">
        <v>70</v>
      </c>
      <c r="B3" s="0" t="s">
        <v>71</v>
      </c>
    </row>
    <row r="4" customFormat="false" ht="15" hidden="false" customHeight="false" outlineLevel="0" collapsed="false">
      <c r="A4" s="0" t="s">
        <v>72</v>
      </c>
      <c r="B4" s="0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